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sregumb\Turismo\Serena\Analisi Trend\__Trend Tipologie\Trend 2000-2022\"/>
    </mc:Choice>
  </mc:AlternateContent>
  <xr:revisionPtr revIDLastSave="0" documentId="8_{076DB76F-6429-4320-AA21-1F01170D75B9}" xr6:coauthVersionLast="47" xr6:coauthVersionMax="47" xr10:uidLastSave="{00000000-0000-0000-0000-000000000000}"/>
  <bookViews>
    <workbookView xWindow="19080" yWindow="-120" windowWidth="19440" windowHeight="14880" xr2:uid="{00000000-000D-0000-FFFF-FFFF00000000}"/>
  </bookViews>
  <sheets>
    <sheet name="Rifugi escursionistici" sheetId="1" r:id="rId1"/>
  </sheets>
  <definedNames>
    <definedName name="_xlnm.Print_Titles" localSheetId="0">'Rifugi escursionistici'!$1:$9</definedName>
  </definedNames>
  <calcPr calcId="191029"/>
</workbook>
</file>

<file path=xl/calcChain.xml><?xml version="1.0" encoding="utf-8"?>
<calcChain xmlns="http://schemas.openxmlformats.org/spreadsheetml/2006/main">
  <c r="X31" i="1" l="1"/>
  <c r="P31" i="1"/>
  <c r="Q31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L12" i="1"/>
  <c r="M12" i="1"/>
  <c r="N12" i="1"/>
  <c r="O12" i="1"/>
  <c r="P12" i="1"/>
  <c r="Q12" i="1"/>
  <c r="R12" i="1"/>
  <c r="S12" i="1"/>
  <c r="T12" i="1"/>
  <c r="U12" i="1"/>
  <c r="V12" i="1"/>
  <c r="Y12" i="1" s="1"/>
  <c r="W12" i="1"/>
  <c r="X12" i="1"/>
  <c r="Z12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U32" i="1"/>
  <c r="X32" i="1" s="1"/>
  <c r="T32" i="1"/>
  <c r="R32" i="1"/>
  <c r="Q32" i="1"/>
  <c r="P32" i="1"/>
  <c r="O32" i="1"/>
  <c r="N32" i="1"/>
  <c r="M32" i="1"/>
  <c r="Z32" i="1" s="1"/>
  <c r="L32" i="1"/>
  <c r="Z31" i="1"/>
  <c r="AA31" i="1" s="1"/>
  <c r="U31" i="1"/>
  <c r="T31" i="1"/>
  <c r="W31" i="1" s="1"/>
  <c r="S31" i="1"/>
  <c r="O31" i="1"/>
  <c r="N31" i="1"/>
  <c r="M31" i="1"/>
  <c r="V31" i="1" s="1"/>
  <c r="Y31" i="1" s="1"/>
  <c r="L31" i="1"/>
  <c r="R31" i="1" s="1"/>
  <c r="Z30" i="1"/>
  <c r="AA30" i="1" s="1"/>
  <c r="X30" i="1"/>
  <c r="V30" i="1"/>
  <c r="Y30" i="1" s="1"/>
  <c r="T30" i="1"/>
  <c r="W30" i="1" s="1"/>
  <c r="S30" i="1"/>
  <c r="R30" i="1"/>
  <c r="Q30" i="1"/>
  <c r="P30" i="1"/>
  <c r="O30" i="1"/>
  <c r="N30" i="1"/>
  <c r="M30" i="1"/>
  <c r="L30" i="1"/>
  <c r="Z29" i="1"/>
  <c r="AA29" i="1" s="1"/>
  <c r="X29" i="1"/>
  <c r="V29" i="1"/>
  <c r="Y29" i="1" s="1"/>
  <c r="U29" i="1"/>
  <c r="T29" i="1"/>
  <c r="W29" i="1" s="1"/>
  <c r="S29" i="1"/>
  <c r="R29" i="1"/>
  <c r="Q29" i="1"/>
  <c r="P29" i="1"/>
  <c r="O29" i="1"/>
  <c r="N29" i="1"/>
  <c r="M29" i="1"/>
  <c r="L29" i="1"/>
  <c r="Z28" i="1"/>
  <c r="AA28" i="1" s="1"/>
  <c r="X28" i="1"/>
  <c r="V28" i="1"/>
  <c r="Y28" i="1" s="1"/>
  <c r="U28" i="1"/>
  <c r="T28" i="1"/>
  <c r="W28" i="1" s="1"/>
  <c r="S28" i="1"/>
  <c r="R28" i="1"/>
  <c r="Q28" i="1"/>
  <c r="P28" i="1"/>
  <c r="O28" i="1"/>
  <c r="N28" i="1"/>
  <c r="M28" i="1"/>
  <c r="L28" i="1"/>
  <c r="Z27" i="1"/>
  <c r="AA27" i="1" s="1"/>
  <c r="X27" i="1"/>
  <c r="V27" i="1"/>
  <c r="Y27" i="1" s="1"/>
  <c r="U27" i="1"/>
  <c r="T27" i="1"/>
  <c r="W27" i="1" s="1"/>
  <c r="S27" i="1"/>
  <c r="R27" i="1"/>
  <c r="Q27" i="1"/>
  <c r="P27" i="1"/>
  <c r="O27" i="1"/>
  <c r="N27" i="1"/>
  <c r="M27" i="1"/>
  <c r="L27" i="1"/>
  <c r="Z26" i="1"/>
  <c r="AA26" i="1" s="1"/>
  <c r="X26" i="1"/>
  <c r="V26" i="1"/>
  <c r="Y26" i="1" s="1"/>
  <c r="U26" i="1"/>
  <c r="T26" i="1"/>
  <c r="W26" i="1" s="1"/>
  <c r="S26" i="1"/>
  <c r="R26" i="1"/>
  <c r="Q26" i="1"/>
  <c r="P26" i="1"/>
  <c r="O26" i="1"/>
  <c r="N26" i="1"/>
  <c r="M26" i="1"/>
  <c r="L26" i="1"/>
  <c r="Z25" i="1"/>
  <c r="AA25" i="1" s="1"/>
  <c r="X25" i="1"/>
  <c r="V25" i="1"/>
  <c r="Y25" i="1" s="1"/>
  <c r="U25" i="1"/>
  <c r="T25" i="1"/>
  <c r="W25" i="1" s="1"/>
  <c r="S25" i="1"/>
  <c r="R25" i="1"/>
  <c r="Q25" i="1"/>
  <c r="P25" i="1"/>
  <c r="O25" i="1"/>
  <c r="N25" i="1"/>
  <c r="M25" i="1"/>
  <c r="L25" i="1"/>
  <c r="Z24" i="1"/>
  <c r="AA24" i="1" s="1"/>
  <c r="X24" i="1"/>
  <c r="V24" i="1"/>
  <c r="Y24" i="1" s="1"/>
  <c r="U24" i="1"/>
  <c r="T24" i="1"/>
  <c r="W24" i="1" s="1"/>
  <c r="S24" i="1"/>
  <c r="R24" i="1"/>
  <c r="Q24" i="1"/>
  <c r="P24" i="1"/>
  <c r="O24" i="1"/>
  <c r="N24" i="1"/>
  <c r="M24" i="1"/>
  <c r="L24" i="1"/>
  <c r="Z23" i="1"/>
  <c r="AA23" i="1" s="1"/>
  <c r="X23" i="1"/>
  <c r="V23" i="1"/>
  <c r="Y23" i="1" s="1"/>
  <c r="U23" i="1"/>
  <c r="T23" i="1"/>
  <c r="W23" i="1" s="1"/>
  <c r="S23" i="1"/>
  <c r="R23" i="1"/>
  <c r="Q23" i="1"/>
  <c r="P23" i="1"/>
  <c r="O23" i="1"/>
  <c r="N23" i="1"/>
  <c r="M23" i="1"/>
  <c r="L23" i="1"/>
  <c r="Z22" i="1"/>
  <c r="AA22" i="1" s="1"/>
  <c r="X22" i="1"/>
  <c r="V22" i="1"/>
  <c r="Y22" i="1" s="1"/>
  <c r="U22" i="1"/>
  <c r="T22" i="1"/>
  <c r="W22" i="1" s="1"/>
  <c r="S22" i="1"/>
  <c r="R22" i="1"/>
  <c r="Q22" i="1"/>
  <c r="P22" i="1"/>
  <c r="O22" i="1"/>
  <c r="N22" i="1"/>
  <c r="M22" i="1"/>
  <c r="L22" i="1"/>
  <c r="Z21" i="1"/>
  <c r="AA21" i="1" s="1"/>
  <c r="X21" i="1"/>
  <c r="V21" i="1"/>
  <c r="Y21" i="1" s="1"/>
  <c r="U21" i="1"/>
  <c r="T21" i="1"/>
  <c r="W21" i="1" s="1"/>
  <c r="S21" i="1"/>
  <c r="R21" i="1"/>
  <c r="Q21" i="1"/>
  <c r="P21" i="1"/>
  <c r="O21" i="1"/>
  <c r="N21" i="1"/>
  <c r="M21" i="1"/>
  <c r="L21" i="1"/>
  <c r="Z20" i="1"/>
  <c r="AA20" i="1" s="1"/>
  <c r="X20" i="1"/>
  <c r="V20" i="1"/>
  <c r="Y20" i="1" s="1"/>
  <c r="U20" i="1"/>
  <c r="T20" i="1"/>
  <c r="W20" i="1" s="1"/>
  <c r="S20" i="1"/>
  <c r="R20" i="1"/>
  <c r="Q20" i="1"/>
  <c r="P20" i="1"/>
  <c r="O20" i="1"/>
  <c r="N20" i="1"/>
  <c r="M20" i="1"/>
  <c r="L20" i="1"/>
  <c r="Z19" i="1"/>
  <c r="AA19" i="1" s="1"/>
  <c r="X19" i="1"/>
  <c r="V19" i="1"/>
  <c r="Y19" i="1" s="1"/>
  <c r="U19" i="1"/>
  <c r="T19" i="1"/>
  <c r="W19" i="1" s="1"/>
  <c r="S19" i="1"/>
  <c r="R19" i="1"/>
  <c r="Q19" i="1"/>
  <c r="P19" i="1"/>
  <c r="O19" i="1"/>
  <c r="N19" i="1"/>
  <c r="M19" i="1"/>
  <c r="L19" i="1"/>
  <c r="Z18" i="1"/>
  <c r="AA18" i="1" s="1"/>
  <c r="X18" i="1"/>
  <c r="V18" i="1"/>
  <c r="Y18" i="1" s="1"/>
  <c r="U18" i="1"/>
  <c r="T18" i="1"/>
  <c r="W18" i="1" s="1"/>
  <c r="S18" i="1"/>
  <c r="R18" i="1"/>
  <c r="Q18" i="1"/>
  <c r="P18" i="1"/>
  <c r="O18" i="1"/>
  <c r="N18" i="1"/>
  <c r="M18" i="1"/>
  <c r="L18" i="1"/>
  <c r="Z17" i="1"/>
  <c r="AA17" i="1" s="1"/>
  <c r="X17" i="1"/>
  <c r="V17" i="1"/>
  <c r="Y17" i="1" s="1"/>
  <c r="U17" i="1"/>
  <c r="T17" i="1"/>
  <c r="W17" i="1" s="1"/>
  <c r="S17" i="1"/>
  <c r="R17" i="1"/>
  <c r="Q17" i="1"/>
  <c r="P17" i="1"/>
  <c r="O17" i="1"/>
  <c r="N17" i="1"/>
  <c r="M17" i="1"/>
  <c r="L17" i="1"/>
  <c r="Z16" i="1"/>
  <c r="AA16" i="1" s="1"/>
  <c r="X16" i="1"/>
  <c r="V16" i="1"/>
  <c r="Y16" i="1" s="1"/>
  <c r="U16" i="1"/>
  <c r="T16" i="1"/>
  <c r="W16" i="1" s="1"/>
  <c r="S16" i="1"/>
  <c r="R16" i="1"/>
  <c r="Q16" i="1"/>
  <c r="P16" i="1"/>
  <c r="O16" i="1"/>
  <c r="N16" i="1"/>
  <c r="M16" i="1"/>
  <c r="L16" i="1"/>
  <c r="Z15" i="1"/>
  <c r="AA15" i="1" s="1"/>
  <c r="X15" i="1"/>
  <c r="V15" i="1"/>
  <c r="Y15" i="1" s="1"/>
  <c r="U15" i="1"/>
  <c r="T15" i="1"/>
  <c r="W15" i="1" s="1"/>
  <c r="S15" i="1"/>
  <c r="R15" i="1"/>
  <c r="Q15" i="1"/>
  <c r="P15" i="1"/>
  <c r="O15" i="1"/>
  <c r="N15" i="1"/>
  <c r="M15" i="1"/>
  <c r="L15" i="1"/>
  <c r="Z14" i="1"/>
  <c r="AA14" i="1" s="1"/>
  <c r="X14" i="1"/>
  <c r="V14" i="1"/>
  <c r="Y14" i="1" s="1"/>
  <c r="U14" i="1"/>
  <c r="T14" i="1"/>
  <c r="W14" i="1" s="1"/>
  <c r="S14" i="1"/>
  <c r="R14" i="1"/>
  <c r="Q14" i="1"/>
  <c r="P14" i="1"/>
  <c r="O14" i="1"/>
  <c r="N14" i="1"/>
  <c r="M14" i="1"/>
  <c r="L14" i="1"/>
  <c r="AA13" i="1"/>
  <c r="AA12" i="1"/>
  <c r="U10" i="1"/>
  <c r="T10" i="1"/>
  <c r="M10" i="1"/>
  <c r="L10" i="1"/>
  <c r="V10" i="1" s="1"/>
  <c r="V32" i="1" l="1"/>
  <c r="S32" i="1"/>
  <c r="W32" i="1"/>
  <c r="Y32" i="1"/>
  <c r="AA32" i="1"/>
  <c r="Z10" i="1"/>
  <c r="AA11" i="1" s="1"/>
</calcChain>
</file>

<file path=xl/sharedStrings.xml><?xml version="1.0" encoding="utf-8"?>
<sst xmlns="http://schemas.openxmlformats.org/spreadsheetml/2006/main" count="66" uniqueCount="53">
  <si>
    <t>ITALIANI</t>
  </si>
  <si>
    <t>STRANIERI</t>
  </si>
  <si>
    <t>TOTALE</t>
  </si>
  <si>
    <t>Arrivi</t>
  </si>
  <si>
    <t>Presenze</t>
  </si>
  <si>
    <t>Esercizi</t>
  </si>
  <si>
    <t>Letti</t>
  </si>
  <si>
    <t>Italiani</t>
  </si>
  <si>
    <t>Stranieri</t>
  </si>
  <si>
    <t>Totale</t>
  </si>
  <si>
    <t>2003</t>
  </si>
  <si>
    <t>2004</t>
  </si>
  <si>
    <t>MOVIMENTO TURISTICO</t>
  </si>
  <si>
    <t>2005</t>
  </si>
  <si>
    <t>2006</t>
  </si>
  <si>
    <t>2000</t>
  </si>
  <si>
    <t>VARIAZIONI %</t>
  </si>
  <si>
    <t>PERMANENZA MEDIA</t>
  </si>
  <si>
    <t>(giorni)</t>
  </si>
  <si>
    <t>ANNO</t>
  </si>
  <si>
    <t>2007</t>
  </si>
  <si>
    <t>2009</t>
  </si>
  <si>
    <t>2010</t>
  </si>
  <si>
    <t>2011</t>
  </si>
  <si>
    <t>2012</t>
  </si>
  <si>
    <t>TREND ANNUALE E ANALISI DELLA DOMANDA E DELL'OFFERTA TURISTICA</t>
  </si>
  <si>
    <r>
      <t>VARIAZIONI %</t>
    </r>
    <r>
      <rPr>
        <sz val="8"/>
        <rFont val="Verdana"/>
        <family val="2"/>
      </rPr>
      <t xml:space="preserve"> </t>
    </r>
  </si>
  <si>
    <t>Arr</t>
  </si>
  <si>
    <t>Pre</t>
  </si>
  <si>
    <t>2013</t>
  </si>
  <si>
    <r>
      <t>CONSISTENZA RICETTIVA</t>
    </r>
    <r>
      <rPr>
        <sz val="9"/>
        <rFont val="Verdana"/>
        <family val="2"/>
      </rPr>
      <t xml:space="preserve">                                                          </t>
    </r>
    <r>
      <rPr>
        <sz val="8"/>
        <rFont val="Verdana"/>
        <family val="2"/>
      </rPr>
      <t>(al 31 dicembre)</t>
    </r>
  </si>
  <si>
    <t>IUM - Indice di Utilizzo Medio</t>
  </si>
  <si>
    <t>G.L. NETTE</t>
  </si>
  <si>
    <t>(%)</t>
  </si>
  <si>
    <t>Variazioni      %</t>
  </si>
  <si>
    <t>ITA</t>
  </si>
  <si>
    <t>STR</t>
  </si>
  <si>
    <t>TOT</t>
  </si>
  <si>
    <t>Intera Regione</t>
  </si>
  <si>
    <t>2014</t>
  </si>
  <si>
    <t>2015</t>
  </si>
  <si>
    <t>2016</t>
  </si>
  <si>
    <t>SERVIZIO TURISMO  -  STATISTICHE DEL TURISMO</t>
  </si>
  <si>
    <t>RIFUGI ESCURSIONISTICI</t>
  </si>
  <si>
    <t>2017</t>
  </si>
  <si>
    <t>2018</t>
  </si>
  <si>
    <t>Regione Umbria</t>
  </si>
  <si>
    <t>N. Es.</t>
  </si>
  <si>
    <t>2019</t>
  </si>
  <si>
    <t>2020</t>
  </si>
  <si>
    <t>G.L.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</si>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</sst>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_ ;[Red]\-#,##0.0\ "/>
    <numFmt numFmtId="166" formatCode="#,##0.00_ ;[Red]\-#,##0.00\ "/>
  </numFmts>
  <fonts count="12" x14ac:knownFonts="1">
    <font>
      <sz val="10"/>
      <name val="Arial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9"/>
      <name val="Calibri"/>
      <family val="2"/>
    </font>
    <font>
      <sz val="18"/>
      <name val="Verdana"/>
      <family val="2"/>
    </font>
    <font>
      <sz val="11"/>
      <name val="Verdana"/>
      <family val="2"/>
    </font>
    <font>
      <i/>
      <sz val="12"/>
      <name val="Verdana"/>
      <family val="2"/>
    </font>
  </fonts>
  <fills count="10">
    <fill>
      <patternFill patternType="none"/>
    </fill>
    <fill>
      <patternFill patternType="gray125"/>
    </fill>
    <fill>
      <patternFill patternType="gray0625">
        <bgColor indexed="47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  <fill>
      <patternFill patternType="solid">
        <fgColor indexed="47"/>
        <bgColor indexed="64"/>
      </patternFill>
    </fill>
    <fill>
      <patternFill patternType="gray0625">
        <bgColor indexed="27"/>
      </patternFill>
    </fill>
    <fill>
      <patternFill patternType="solid">
        <fgColor indexed="43"/>
        <bgColor indexed="64"/>
      </patternFill>
    </fill>
    <fill>
      <patternFill patternType="gray0625">
        <b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166" fontId="3" fillId="0" borderId="5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164" fontId="3" fillId="0" borderId="19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right" vertical="center"/>
    </xf>
    <xf numFmtId="165" fontId="2" fillId="0" borderId="18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horizontal="right" vertical="center"/>
    </xf>
    <xf numFmtId="165" fontId="2" fillId="0" borderId="11" xfId="0" applyNumberFormat="1" applyFont="1" applyBorder="1" applyAlignment="1">
      <alignment horizontal="right" vertical="center"/>
    </xf>
    <xf numFmtId="165" fontId="2" fillId="0" borderId="19" xfId="0" applyNumberFormat="1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0" fontId="1" fillId="0" borderId="0" xfId="0" applyFont="1"/>
    <xf numFmtId="164" fontId="3" fillId="0" borderId="0" xfId="0" applyNumberFormat="1" applyFont="1"/>
    <xf numFmtId="0" fontId="6" fillId="0" borderId="0" xfId="0" applyFont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"/>
  <sheetViews>
    <sheetView tabSelected="1" zoomScaleNormal="100" workbookViewId="0">
      <selection activeCell="A4" sqref="A4:AA4"/>
    </sheetView>
  </sheetViews>
  <sheetFormatPr defaultRowHeight="12.75" x14ac:dyDescent="0.2"/>
  <cols>
    <col min="1" max="1" width="7.140625" style="54" customWidth="1"/>
    <col min="2" max="3" width="7.5703125" style="52" customWidth="1"/>
    <col min="4" max="4" width="11.5703125" style="52" customWidth="1"/>
    <col min="5" max="5" width="5.7109375" style="52" bestFit="1" customWidth="1"/>
    <col min="6" max="7" width="6.42578125" style="52" bestFit="1" customWidth="1"/>
    <col min="8" max="13" width="9.140625" style="52" customWidth="1"/>
    <col min="14" max="15" width="6.85546875" style="52" customWidth="1"/>
    <col min="16" max="17" width="8.42578125" style="52" bestFit="1" customWidth="1"/>
    <col min="18" max="19" width="6.85546875" style="52" customWidth="1"/>
    <col min="20" max="20" width="6.140625" style="52" customWidth="1"/>
    <col min="21" max="21" width="7.7109375" style="52" bestFit="1" customWidth="1"/>
    <col min="22" max="22" width="6.140625" style="52" customWidth="1"/>
    <col min="23" max="23" width="6.42578125" style="52" bestFit="1" customWidth="1"/>
    <col min="24" max="24" width="7.5703125" style="52" bestFit="1" customWidth="1"/>
    <col min="25" max="25" width="6.42578125" style="52" bestFit="1" customWidth="1"/>
    <col min="26" max="26" width="6" style="52" customWidth="1"/>
    <col min="27" max="27" width="6.85546875" style="52" customWidth="1"/>
    <col min="28" max="16384" width="9.140625" style="52"/>
  </cols>
  <sheetData>
    <row r="1" spans="1:27" ht="24" customHeight="1" x14ac:dyDescent="0.2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x14ac:dyDescent="0.2">
      <c r="A2" s="56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27" ht="17.25" customHeight="1" x14ac:dyDescent="0.2">
      <c r="A3" s="58" t="s">
        <v>25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ht="23.25" customHeight="1" x14ac:dyDescent="0.2">
      <c r="A4" s="57" t="s">
        <v>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7" ht="28.5" customHeight="1" x14ac:dyDescent="0.2">
      <c r="A5" s="82" t="s">
        <v>38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</row>
    <row r="6" spans="1:27" ht="24" customHeight="1" x14ac:dyDescent="0.2">
      <c r="A6" s="96" t="s">
        <v>19</v>
      </c>
      <c r="B6" s="73" t="s">
        <v>30</v>
      </c>
      <c r="C6" s="74"/>
      <c r="D6" s="74"/>
      <c r="E6" s="74"/>
      <c r="F6" s="74"/>
      <c r="G6" s="75"/>
      <c r="H6" s="85" t="s">
        <v>12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  <c r="T6" s="93" t="s">
        <v>17</v>
      </c>
      <c r="U6" s="94"/>
      <c r="V6" s="94"/>
      <c r="W6" s="94"/>
      <c r="X6" s="94"/>
      <c r="Y6" s="95"/>
      <c r="Z6" s="99" t="s">
        <v>31</v>
      </c>
      <c r="AA6" s="99"/>
    </row>
    <row r="7" spans="1:27" ht="19.5" customHeight="1" x14ac:dyDescent="0.2">
      <c r="A7" s="97"/>
      <c r="B7" s="76"/>
      <c r="C7" s="77"/>
      <c r="D7" s="77"/>
      <c r="E7" s="77"/>
      <c r="F7" s="77"/>
      <c r="G7" s="78"/>
      <c r="H7" s="83" t="s">
        <v>0</v>
      </c>
      <c r="I7" s="83"/>
      <c r="J7" s="83" t="s">
        <v>1</v>
      </c>
      <c r="K7" s="83"/>
      <c r="L7" s="83" t="s">
        <v>2</v>
      </c>
      <c r="M7" s="83"/>
      <c r="N7" s="88" t="s">
        <v>26</v>
      </c>
      <c r="O7" s="89"/>
      <c r="P7" s="89"/>
      <c r="Q7" s="89"/>
      <c r="R7" s="89"/>
      <c r="S7" s="90"/>
      <c r="T7" s="84" t="s">
        <v>18</v>
      </c>
      <c r="U7" s="84"/>
      <c r="V7" s="84"/>
      <c r="W7" s="67" t="s">
        <v>16</v>
      </c>
      <c r="X7" s="68"/>
      <c r="Y7" s="69"/>
      <c r="Z7" s="99"/>
      <c r="AA7" s="99"/>
    </row>
    <row r="8" spans="1:27" s="1" customFormat="1" ht="20.25" customHeight="1" x14ac:dyDescent="0.2">
      <c r="A8" s="97"/>
      <c r="B8" s="59" t="s">
        <v>5</v>
      </c>
      <c r="C8" s="61" t="s">
        <v>6</v>
      </c>
      <c r="D8" s="63" t="s">
        <v>32</v>
      </c>
      <c r="E8" s="79" t="s">
        <v>16</v>
      </c>
      <c r="F8" s="80"/>
      <c r="G8" s="81"/>
      <c r="H8" s="83"/>
      <c r="I8" s="83"/>
      <c r="J8" s="83"/>
      <c r="K8" s="83"/>
      <c r="L8" s="83"/>
      <c r="M8" s="83"/>
      <c r="N8" s="91" t="s">
        <v>7</v>
      </c>
      <c r="O8" s="91"/>
      <c r="P8" s="91" t="s">
        <v>8</v>
      </c>
      <c r="Q8" s="91"/>
      <c r="R8" s="91" t="s">
        <v>9</v>
      </c>
      <c r="S8" s="91"/>
      <c r="T8" s="84"/>
      <c r="U8" s="84"/>
      <c r="V8" s="84"/>
      <c r="W8" s="70"/>
      <c r="X8" s="71"/>
      <c r="Y8" s="72"/>
      <c r="Z8" s="65" t="s">
        <v>33</v>
      </c>
      <c r="AA8" s="92" t="s">
        <v>34</v>
      </c>
    </row>
    <row r="9" spans="1:27" s="1" customFormat="1" ht="12.75" customHeight="1" x14ac:dyDescent="0.2">
      <c r="A9" s="98"/>
      <c r="B9" s="60"/>
      <c r="C9" s="62"/>
      <c r="D9" s="64"/>
      <c r="E9" s="29" t="s">
        <v>47</v>
      </c>
      <c r="F9" s="29" t="s">
        <v>6</v>
      </c>
      <c r="G9" s="29" t="s">
        <v>50</v>
      </c>
      <c r="H9" s="2" t="s">
        <v>3</v>
      </c>
      <c r="I9" s="2" t="s">
        <v>4</v>
      </c>
      <c r="J9" s="2" t="s">
        <v>3</v>
      </c>
      <c r="K9" s="2" t="s">
        <v>4</v>
      </c>
      <c r="L9" s="2" t="s">
        <v>3</v>
      </c>
      <c r="M9" s="2" t="s">
        <v>4</v>
      </c>
      <c r="N9" s="2" t="s">
        <v>27</v>
      </c>
      <c r="O9" s="2" t="s">
        <v>28</v>
      </c>
      <c r="P9" s="2" t="s">
        <v>27</v>
      </c>
      <c r="Q9" s="2" t="s">
        <v>28</v>
      </c>
      <c r="R9" s="2" t="s">
        <v>27</v>
      </c>
      <c r="S9" s="2" t="s">
        <v>28</v>
      </c>
      <c r="T9" s="3" t="s">
        <v>35</v>
      </c>
      <c r="U9" s="3" t="s">
        <v>36</v>
      </c>
      <c r="V9" s="3" t="s">
        <v>37</v>
      </c>
      <c r="W9" s="3" t="s">
        <v>35</v>
      </c>
      <c r="X9" s="3" t="s">
        <v>36</v>
      </c>
      <c r="Y9" s="3" t="s">
        <v>37</v>
      </c>
      <c r="Z9" s="66"/>
      <c r="AA9" s="92"/>
    </row>
    <row r="10" spans="1:27" s="53" customFormat="1" ht="21.75" customHeight="1" x14ac:dyDescent="0.15">
      <c r="A10" s="4" t="s">
        <v>15</v>
      </c>
      <c r="B10" s="5">
        <v>10</v>
      </c>
      <c r="C10" s="6">
        <v>241</v>
      </c>
      <c r="D10" s="7">
        <v>79649</v>
      </c>
      <c r="E10" s="8"/>
      <c r="F10" s="8"/>
      <c r="G10" s="8"/>
      <c r="H10" s="5">
        <v>1460</v>
      </c>
      <c r="I10" s="7">
        <v>4006</v>
      </c>
      <c r="J10" s="5">
        <v>249</v>
      </c>
      <c r="K10" s="7">
        <v>387</v>
      </c>
      <c r="L10" s="9">
        <f>H10+J10</f>
        <v>1709</v>
      </c>
      <c r="M10" s="7">
        <f>I10+K10</f>
        <v>4393</v>
      </c>
      <c r="N10" s="10"/>
      <c r="O10" s="11"/>
      <c r="P10" s="10"/>
      <c r="Q10" s="11"/>
      <c r="R10" s="12"/>
      <c r="S10" s="11"/>
      <c r="T10" s="43">
        <f t="shared" ref="T10:T32" si="0">I10/H10</f>
        <v>2.7438356164383562</v>
      </c>
      <c r="U10" s="44">
        <f t="shared" ref="U10:U32" si="1">K10/J10</f>
        <v>1.5542168674698795</v>
      </c>
      <c r="V10" s="45">
        <f t="shared" ref="V10:V32" si="2">M10/L10</f>
        <v>2.5705090696313633</v>
      </c>
      <c r="W10" s="13"/>
      <c r="X10" s="14"/>
      <c r="Y10" s="15"/>
      <c r="Z10" s="16">
        <f t="shared" ref="Z10:Z32" si="3">(M10/D10)*100</f>
        <v>5.5154490326306673</v>
      </c>
      <c r="AA10" s="11"/>
    </row>
    <row r="11" spans="1:27" s="53" customFormat="1" ht="21.75" customHeight="1" x14ac:dyDescent="0.15">
      <c r="A11" s="17">
        <v>2001</v>
      </c>
      <c r="B11" s="18">
        <v>10</v>
      </c>
      <c r="C11" s="19">
        <v>241</v>
      </c>
      <c r="D11" s="20">
        <v>82702</v>
      </c>
      <c r="E11" s="30">
        <f>(B11-B10)*100/B10</f>
        <v>0</v>
      </c>
      <c r="F11" s="30">
        <f>(C11-C10)*100/C10</f>
        <v>0</v>
      </c>
      <c r="G11" s="30">
        <f>(D11-D10)*100/D10</f>
        <v>3.8330675840249091</v>
      </c>
      <c r="H11" s="18">
        <v>1633</v>
      </c>
      <c r="I11" s="20">
        <v>4844</v>
      </c>
      <c r="J11" s="18">
        <v>149</v>
      </c>
      <c r="K11" s="20">
        <v>344</v>
      </c>
      <c r="L11" s="21">
        <f>H11+J11</f>
        <v>1782</v>
      </c>
      <c r="M11" s="20">
        <f>I11+K11</f>
        <v>5188</v>
      </c>
      <c r="N11" s="32">
        <f t="shared" ref="N11:S26" si="4">(H11-H10)*100/H10</f>
        <v>11.849315068493151</v>
      </c>
      <c r="O11" s="33">
        <f t="shared" si="4"/>
        <v>20.918622066899651</v>
      </c>
      <c r="P11" s="32">
        <f t="shared" si="4"/>
        <v>-40.160642570281126</v>
      </c>
      <c r="Q11" s="33">
        <f t="shared" si="4"/>
        <v>-11.111111111111111</v>
      </c>
      <c r="R11" s="32">
        <f>(L11-L10)*100/L10</f>
        <v>4.2715038033937978</v>
      </c>
      <c r="S11" s="33">
        <f>(M11-M10)*100/M10</f>
        <v>18.096972456180286</v>
      </c>
      <c r="T11" s="46">
        <f t="shared" si="0"/>
        <v>2.966319657072872</v>
      </c>
      <c r="U11" s="47">
        <f t="shared" si="1"/>
        <v>2.3087248322147653</v>
      </c>
      <c r="V11" s="48">
        <f t="shared" si="2"/>
        <v>2.9113355780022445</v>
      </c>
      <c r="W11" s="36">
        <f t="shared" ref="W11:Y26" si="5">(T11-T10)*100/T10</f>
        <v>8.1085047260707235</v>
      </c>
      <c r="X11" s="37">
        <f t="shared" si="5"/>
        <v>48.545861297539169</v>
      </c>
      <c r="Y11" s="38">
        <f t="shared" si="5"/>
        <v>13.259105458817119</v>
      </c>
      <c r="Z11" s="22">
        <f t="shared" si="3"/>
        <v>6.2731251964885981</v>
      </c>
      <c r="AA11" s="33">
        <f t="shared" ref="AA11:AA32" si="6">(Z11-Z10)*100/Z10</f>
        <v>13.737343222199026</v>
      </c>
    </row>
    <row r="12" spans="1:27" s="53" customFormat="1" ht="21.75" customHeight="1" x14ac:dyDescent="0.15">
      <c r="A12" s="17">
        <v>2002</v>
      </c>
      <c r="B12" s="18">
        <v>10</v>
      </c>
      <c r="C12" s="19">
        <v>241</v>
      </c>
      <c r="D12" s="20">
        <v>68825</v>
      </c>
      <c r="E12" s="30">
        <f t="shared" ref="E12:G27" si="7">(B12-B11)*100/B11</f>
        <v>0</v>
      </c>
      <c r="F12" s="30">
        <f t="shared" si="7"/>
        <v>0</v>
      </c>
      <c r="G12" s="30">
        <f t="shared" si="7"/>
        <v>-16.779521656066358</v>
      </c>
      <c r="H12" s="18">
        <v>733</v>
      </c>
      <c r="I12" s="20">
        <v>4486</v>
      </c>
      <c r="J12" s="18">
        <v>238</v>
      </c>
      <c r="K12" s="20">
        <v>1772</v>
      </c>
      <c r="L12" s="21">
        <f t="shared" ref="L12:M27" si="8">H12+J12</f>
        <v>971</v>
      </c>
      <c r="M12" s="20">
        <f t="shared" si="8"/>
        <v>6258</v>
      </c>
      <c r="N12" s="32">
        <f t="shared" si="4"/>
        <v>-55.113288426209429</v>
      </c>
      <c r="O12" s="33">
        <f t="shared" si="4"/>
        <v>-7.3905862923203962</v>
      </c>
      <c r="P12" s="32">
        <f t="shared" si="4"/>
        <v>59.731543624161077</v>
      </c>
      <c r="Q12" s="33">
        <f t="shared" si="4"/>
        <v>415.11627906976742</v>
      </c>
      <c r="R12" s="32">
        <f>(L12-L11)*100/L11</f>
        <v>-45.510662177328847</v>
      </c>
      <c r="S12" s="33">
        <f>(M12-M11)*100/M11</f>
        <v>20.624518118735544</v>
      </c>
      <c r="T12" s="46">
        <f t="shared" si="0"/>
        <v>6.1200545702592084</v>
      </c>
      <c r="U12" s="47">
        <f t="shared" si="1"/>
        <v>7.4453781512605044</v>
      </c>
      <c r="V12" s="48">
        <f t="shared" si="2"/>
        <v>6.4449021627188463</v>
      </c>
      <c r="W12" s="36">
        <f t="shared" si="5"/>
        <v>106.31810720960543</v>
      </c>
      <c r="X12" s="37">
        <f t="shared" si="5"/>
        <v>222.48876294703928</v>
      </c>
      <c r="Y12" s="38">
        <f t="shared" si="5"/>
        <v>121.37269957526956</v>
      </c>
      <c r="Z12" s="22">
        <f t="shared" si="3"/>
        <v>9.0926262259353443</v>
      </c>
      <c r="AA12" s="33">
        <f t="shared" si="6"/>
        <v>44.945715909272316</v>
      </c>
    </row>
    <row r="13" spans="1:27" s="53" customFormat="1" ht="21.75" customHeight="1" x14ac:dyDescent="0.15">
      <c r="A13" s="17" t="s">
        <v>10</v>
      </c>
      <c r="B13" s="18">
        <v>11</v>
      </c>
      <c r="C13" s="19">
        <v>255</v>
      </c>
      <c r="D13" s="20">
        <v>77197</v>
      </c>
      <c r="E13" s="30">
        <f t="shared" si="7"/>
        <v>10</v>
      </c>
      <c r="F13" s="30">
        <f t="shared" si="7"/>
        <v>5.809128630705394</v>
      </c>
      <c r="G13" s="30">
        <f t="shared" si="7"/>
        <v>12.164184525971667</v>
      </c>
      <c r="H13" s="18">
        <v>1078</v>
      </c>
      <c r="I13" s="20">
        <v>3157</v>
      </c>
      <c r="J13" s="18">
        <v>341</v>
      </c>
      <c r="K13" s="20">
        <v>2671</v>
      </c>
      <c r="L13" s="21">
        <f t="shared" si="8"/>
        <v>1419</v>
      </c>
      <c r="M13" s="20">
        <f t="shared" si="8"/>
        <v>5828</v>
      </c>
      <c r="N13" s="32">
        <f t="shared" si="4"/>
        <v>47.066848567530698</v>
      </c>
      <c r="O13" s="33">
        <f t="shared" si="4"/>
        <v>-29.625501560410164</v>
      </c>
      <c r="P13" s="32">
        <f t="shared" si="4"/>
        <v>43.27731092436975</v>
      </c>
      <c r="Q13" s="33">
        <f t="shared" si="4"/>
        <v>50.733634311512418</v>
      </c>
      <c r="R13" s="32">
        <f t="shared" si="4"/>
        <v>46.138002059732237</v>
      </c>
      <c r="S13" s="33">
        <f t="shared" si="4"/>
        <v>-6.8712048577820388</v>
      </c>
      <c r="T13" s="46">
        <f t="shared" si="0"/>
        <v>2.9285714285714284</v>
      </c>
      <c r="U13" s="47">
        <f t="shared" si="1"/>
        <v>7.8328445747800588</v>
      </c>
      <c r="V13" s="48">
        <f t="shared" si="2"/>
        <v>4.1071176885130374</v>
      </c>
      <c r="W13" s="36">
        <f t="shared" si="5"/>
        <v>-52.147952359722318</v>
      </c>
      <c r="X13" s="37">
        <f t="shared" si="5"/>
        <v>5.2041201353077851</v>
      </c>
      <c r="Y13" s="38">
        <f t="shared" si="5"/>
        <v>-36.273389652506239</v>
      </c>
      <c r="Z13" s="22">
        <f t="shared" si="3"/>
        <v>7.5495161729082731</v>
      </c>
      <c r="AA13" s="33">
        <f t="shared" si="6"/>
        <v>-16.97100501751169</v>
      </c>
    </row>
    <row r="14" spans="1:27" s="53" customFormat="1" ht="21.75" customHeight="1" x14ac:dyDescent="0.15">
      <c r="A14" s="17" t="s">
        <v>11</v>
      </c>
      <c r="B14" s="18">
        <v>10</v>
      </c>
      <c r="C14" s="19">
        <v>219</v>
      </c>
      <c r="D14" s="20">
        <v>70436</v>
      </c>
      <c r="E14" s="30">
        <f t="shared" si="7"/>
        <v>-9.0909090909090917</v>
      </c>
      <c r="F14" s="30">
        <f t="shared" si="7"/>
        <v>-14.117647058823529</v>
      </c>
      <c r="G14" s="30">
        <f t="shared" si="7"/>
        <v>-8.7581123618793484</v>
      </c>
      <c r="H14" s="18">
        <v>797</v>
      </c>
      <c r="I14" s="20">
        <v>2143</v>
      </c>
      <c r="J14" s="18">
        <v>164</v>
      </c>
      <c r="K14" s="20">
        <v>776</v>
      </c>
      <c r="L14" s="21">
        <f t="shared" si="8"/>
        <v>961</v>
      </c>
      <c r="M14" s="20">
        <f t="shared" si="8"/>
        <v>2919</v>
      </c>
      <c r="N14" s="32">
        <f t="shared" si="4"/>
        <v>-26.06679035250464</v>
      </c>
      <c r="O14" s="33">
        <f t="shared" si="4"/>
        <v>-32.119100411783336</v>
      </c>
      <c r="P14" s="32">
        <f t="shared" si="4"/>
        <v>-51.906158357771261</v>
      </c>
      <c r="Q14" s="33">
        <f t="shared" si="4"/>
        <v>-70.947210782478479</v>
      </c>
      <c r="R14" s="32">
        <f t="shared" si="4"/>
        <v>-32.27625088090204</v>
      </c>
      <c r="S14" s="33">
        <f t="shared" si="4"/>
        <v>-49.914207275223063</v>
      </c>
      <c r="T14" s="46">
        <f t="shared" si="0"/>
        <v>2.6888331242158094</v>
      </c>
      <c r="U14" s="47">
        <f t="shared" si="1"/>
        <v>4.7317073170731705</v>
      </c>
      <c r="V14" s="48">
        <f t="shared" si="2"/>
        <v>3.0374609781477626</v>
      </c>
      <c r="W14" s="36">
        <f t="shared" si="5"/>
        <v>-8.1861860023869895</v>
      </c>
      <c r="X14" s="37">
        <f t="shared" si="5"/>
        <v>-39.591456566007068</v>
      </c>
      <c r="Y14" s="38">
        <f t="shared" si="5"/>
        <v>-26.04397515456975</v>
      </c>
      <c r="Z14" s="22">
        <f t="shared" si="3"/>
        <v>4.1441876313248907</v>
      </c>
      <c r="AA14" s="33">
        <f t="shared" si="6"/>
        <v>-45.106579860091351</v>
      </c>
    </row>
    <row r="15" spans="1:27" s="53" customFormat="1" ht="21.75" customHeight="1" x14ac:dyDescent="0.15">
      <c r="A15" s="17" t="s">
        <v>13</v>
      </c>
      <c r="B15" s="18">
        <v>12</v>
      </c>
      <c r="C15" s="19">
        <v>262</v>
      </c>
      <c r="D15" s="20">
        <v>75779</v>
      </c>
      <c r="E15" s="30">
        <f t="shared" si="7"/>
        <v>20</v>
      </c>
      <c r="F15" s="30">
        <f t="shared" si="7"/>
        <v>19.634703196347033</v>
      </c>
      <c r="G15" s="30">
        <f t="shared" si="7"/>
        <v>7.5856096314384693</v>
      </c>
      <c r="H15" s="18">
        <v>934</v>
      </c>
      <c r="I15" s="20">
        <v>3293</v>
      </c>
      <c r="J15" s="18">
        <v>173</v>
      </c>
      <c r="K15" s="20">
        <v>703</v>
      </c>
      <c r="L15" s="21">
        <f t="shared" si="8"/>
        <v>1107</v>
      </c>
      <c r="M15" s="20">
        <f t="shared" si="8"/>
        <v>3996</v>
      </c>
      <c r="N15" s="32">
        <f t="shared" si="4"/>
        <v>17.189460476787954</v>
      </c>
      <c r="O15" s="33">
        <f t="shared" si="4"/>
        <v>53.663089127391508</v>
      </c>
      <c r="P15" s="32">
        <f t="shared" si="4"/>
        <v>5.4878048780487809</v>
      </c>
      <c r="Q15" s="33">
        <f t="shared" si="4"/>
        <v>-9.4072164948453612</v>
      </c>
      <c r="R15" s="32">
        <f t="shared" si="4"/>
        <v>15.192507804370447</v>
      </c>
      <c r="S15" s="33">
        <f t="shared" si="4"/>
        <v>36.896197327852001</v>
      </c>
      <c r="T15" s="46">
        <f t="shared" si="0"/>
        <v>3.5256959314775163</v>
      </c>
      <c r="U15" s="47">
        <f t="shared" si="1"/>
        <v>4.0635838150289016</v>
      </c>
      <c r="V15" s="48">
        <f t="shared" si="2"/>
        <v>3.6097560975609757</v>
      </c>
      <c r="W15" s="36">
        <f t="shared" si="5"/>
        <v>31.123642435258063</v>
      </c>
      <c r="X15" s="37">
        <f t="shared" si="5"/>
        <v>-14.120135867945887</v>
      </c>
      <c r="Y15" s="38">
        <f t="shared" si="5"/>
        <v>18.841233633302423</v>
      </c>
      <c r="Z15" s="22">
        <f t="shared" si="3"/>
        <v>5.2732287309148971</v>
      </c>
      <c r="AA15" s="33">
        <f t="shared" si="6"/>
        <v>27.24396673200469</v>
      </c>
    </row>
    <row r="16" spans="1:27" s="53" customFormat="1" ht="21.75" customHeight="1" x14ac:dyDescent="0.15">
      <c r="A16" s="17" t="s">
        <v>14</v>
      </c>
      <c r="B16" s="18">
        <v>12</v>
      </c>
      <c r="C16" s="19">
        <v>262</v>
      </c>
      <c r="D16" s="20">
        <v>86342</v>
      </c>
      <c r="E16" s="30">
        <f t="shared" si="7"/>
        <v>0</v>
      </c>
      <c r="F16" s="30">
        <f t="shared" si="7"/>
        <v>0</v>
      </c>
      <c r="G16" s="30">
        <f t="shared" si="7"/>
        <v>13.939217989152668</v>
      </c>
      <c r="H16" s="18">
        <v>1244</v>
      </c>
      <c r="I16" s="20">
        <v>3694</v>
      </c>
      <c r="J16" s="18">
        <v>173</v>
      </c>
      <c r="K16" s="20">
        <v>680</v>
      </c>
      <c r="L16" s="21">
        <f t="shared" si="8"/>
        <v>1417</v>
      </c>
      <c r="M16" s="20">
        <f t="shared" si="8"/>
        <v>4374</v>
      </c>
      <c r="N16" s="32">
        <f t="shared" si="4"/>
        <v>33.190578158458244</v>
      </c>
      <c r="O16" s="33">
        <f t="shared" si="4"/>
        <v>12.177345885211054</v>
      </c>
      <c r="P16" s="32">
        <f t="shared" si="4"/>
        <v>0</v>
      </c>
      <c r="Q16" s="33">
        <f t="shared" si="4"/>
        <v>-3.271692745376956</v>
      </c>
      <c r="R16" s="32">
        <f t="shared" si="4"/>
        <v>28.003613369467029</v>
      </c>
      <c r="S16" s="33">
        <f t="shared" si="4"/>
        <v>9.4594594594594597</v>
      </c>
      <c r="T16" s="46">
        <f t="shared" si="0"/>
        <v>2.969453376205788</v>
      </c>
      <c r="U16" s="47">
        <f t="shared" si="1"/>
        <v>3.9306358381502888</v>
      </c>
      <c r="V16" s="48">
        <f t="shared" si="2"/>
        <v>3.0868031051517288</v>
      </c>
      <c r="W16" s="36">
        <f t="shared" si="5"/>
        <v>-15.7768158707499</v>
      </c>
      <c r="X16" s="37">
        <f t="shared" si="5"/>
        <v>-3.2716927453769586</v>
      </c>
      <c r="Y16" s="38">
        <f t="shared" si="5"/>
        <v>-14.487211276202109</v>
      </c>
      <c r="Z16" s="22">
        <f t="shared" si="3"/>
        <v>5.0659007203910029</v>
      </c>
      <c r="AA16" s="33">
        <f t="shared" si="6"/>
        <v>-3.9317090364089529</v>
      </c>
    </row>
    <row r="17" spans="1:27" s="53" customFormat="1" ht="21.75" customHeight="1" x14ac:dyDescent="0.15">
      <c r="A17" s="17" t="s">
        <v>20</v>
      </c>
      <c r="B17" s="18">
        <v>11</v>
      </c>
      <c r="C17" s="19">
        <v>244</v>
      </c>
      <c r="D17" s="20">
        <v>74157</v>
      </c>
      <c r="E17" s="30">
        <f t="shared" si="7"/>
        <v>-8.3333333333333339</v>
      </c>
      <c r="F17" s="30">
        <f t="shared" si="7"/>
        <v>-6.8702290076335881</v>
      </c>
      <c r="G17" s="30">
        <f t="shared" si="7"/>
        <v>-14.112482916772834</v>
      </c>
      <c r="H17" s="18">
        <v>1711</v>
      </c>
      <c r="I17" s="20">
        <v>4584</v>
      </c>
      <c r="J17" s="18">
        <v>247</v>
      </c>
      <c r="K17" s="20">
        <v>1087</v>
      </c>
      <c r="L17" s="21">
        <f t="shared" si="8"/>
        <v>1958</v>
      </c>
      <c r="M17" s="20">
        <f t="shared" si="8"/>
        <v>5671</v>
      </c>
      <c r="N17" s="32">
        <f t="shared" si="4"/>
        <v>37.540192926045016</v>
      </c>
      <c r="O17" s="33">
        <f t="shared" si="4"/>
        <v>24.093123984840283</v>
      </c>
      <c r="P17" s="32">
        <f t="shared" si="4"/>
        <v>42.774566473988436</v>
      </c>
      <c r="Q17" s="33">
        <f t="shared" si="4"/>
        <v>59.852941176470587</v>
      </c>
      <c r="R17" s="32">
        <f t="shared" si="4"/>
        <v>38.17925194071983</v>
      </c>
      <c r="S17" s="33">
        <f t="shared" si="4"/>
        <v>29.652491998171012</v>
      </c>
      <c r="T17" s="46">
        <f t="shared" si="0"/>
        <v>2.6791350087668029</v>
      </c>
      <c r="U17" s="47">
        <f t="shared" si="1"/>
        <v>4.4008097165991904</v>
      </c>
      <c r="V17" s="48">
        <f t="shared" si="2"/>
        <v>2.8963227783452501</v>
      </c>
      <c r="W17" s="36">
        <f t="shared" si="5"/>
        <v>-9.7768286165159015</v>
      </c>
      <c r="X17" s="37">
        <f t="shared" si="5"/>
        <v>11.961776613479408</v>
      </c>
      <c r="Y17" s="38">
        <f t="shared" si="5"/>
        <v>-6.1707961381979972</v>
      </c>
      <c r="Z17" s="22">
        <f t="shared" si="3"/>
        <v>7.6472888601210949</v>
      </c>
      <c r="AA17" s="33">
        <f t="shared" si="6"/>
        <v>50.956153351754821</v>
      </c>
    </row>
    <row r="18" spans="1:27" s="53" customFormat="1" ht="21.75" customHeight="1" x14ac:dyDescent="0.15">
      <c r="A18" s="17">
        <v>2008</v>
      </c>
      <c r="B18" s="18">
        <v>10</v>
      </c>
      <c r="C18" s="19">
        <v>231</v>
      </c>
      <c r="D18" s="20">
        <v>75158</v>
      </c>
      <c r="E18" s="30">
        <f t="shared" si="7"/>
        <v>-9.0909090909090917</v>
      </c>
      <c r="F18" s="30">
        <f t="shared" si="7"/>
        <v>-5.3278688524590168</v>
      </c>
      <c r="G18" s="30">
        <f t="shared" si="7"/>
        <v>1.3498388554013783</v>
      </c>
      <c r="H18" s="18">
        <v>1700</v>
      </c>
      <c r="I18" s="20">
        <v>4788</v>
      </c>
      <c r="J18" s="18">
        <v>212</v>
      </c>
      <c r="K18" s="20">
        <v>891</v>
      </c>
      <c r="L18" s="21">
        <f t="shared" si="8"/>
        <v>1912</v>
      </c>
      <c r="M18" s="20">
        <f t="shared" si="8"/>
        <v>5679</v>
      </c>
      <c r="N18" s="32">
        <f t="shared" si="4"/>
        <v>-0.64289888953828167</v>
      </c>
      <c r="O18" s="33">
        <f t="shared" si="4"/>
        <v>4.4502617801047117</v>
      </c>
      <c r="P18" s="32">
        <f t="shared" si="4"/>
        <v>-14.17004048582996</v>
      </c>
      <c r="Q18" s="33">
        <f t="shared" si="4"/>
        <v>-18.031278748850045</v>
      </c>
      <c r="R18" s="32">
        <f t="shared" si="4"/>
        <v>-2.3493360572012256</v>
      </c>
      <c r="S18" s="33">
        <f t="shared" si="4"/>
        <v>0.14106859460412627</v>
      </c>
      <c r="T18" s="46">
        <f t="shared" si="0"/>
        <v>2.8164705882352941</v>
      </c>
      <c r="U18" s="47">
        <f t="shared" si="1"/>
        <v>4.2028301886792452</v>
      </c>
      <c r="V18" s="48">
        <f t="shared" si="2"/>
        <v>2.9701882845188283</v>
      </c>
      <c r="W18" s="36">
        <f t="shared" si="5"/>
        <v>5.1261164151524525</v>
      </c>
      <c r="X18" s="37">
        <f t="shared" si="5"/>
        <v>-4.4987068441790683</v>
      </c>
      <c r="Y18" s="38">
        <f t="shared" si="5"/>
        <v>2.5503202448927205</v>
      </c>
      <c r="Z18" s="22">
        <f t="shared" si="3"/>
        <v>7.5560818542270951</v>
      </c>
      <c r="AA18" s="33">
        <f t="shared" si="6"/>
        <v>-1.1926711225676849</v>
      </c>
    </row>
    <row r="19" spans="1:27" s="53" customFormat="1" ht="21.75" customHeight="1" x14ac:dyDescent="0.15">
      <c r="A19" s="17" t="s">
        <v>21</v>
      </c>
      <c r="B19" s="18">
        <v>12</v>
      </c>
      <c r="C19" s="19">
        <v>234</v>
      </c>
      <c r="D19" s="20">
        <v>70864</v>
      </c>
      <c r="E19" s="30">
        <f t="shared" si="7"/>
        <v>20</v>
      </c>
      <c r="F19" s="30">
        <f t="shared" si="7"/>
        <v>1.2987012987012987</v>
      </c>
      <c r="G19" s="30">
        <f t="shared" si="7"/>
        <v>-5.7132973203118764</v>
      </c>
      <c r="H19" s="18">
        <v>1673</v>
      </c>
      <c r="I19" s="20">
        <v>3746</v>
      </c>
      <c r="J19" s="18">
        <v>273</v>
      </c>
      <c r="K19" s="20">
        <v>955</v>
      </c>
      <c r="L19" s="21">
        <f t="shared" si="8"/>
        <v>1946</v>
      </c>
      <c r="M19" s="20">
        <f t="shared" si="8"/>
        <v>4701</v>
      </c>
      <c r="N19" s="32">
        <f t="shared" si="4"/>
        <v>-1.588235294117647</v>
      </c>
      <c r="O19" s="33">
        <f t="shared" si="4"/>
        <v>-21.762740183792815</v>
      </c>
      <c r="P19" s="32">
        <f t="shared" si="4"/>
        <v>28.773584905660378</v>
      </c>
      <c r="Q19" s="33">
        <f t="shared" si="4"/>
        <v>7.1829405162738498</v>
      </c>
      <c r="R19" s="32">
        <f t="shared" si="4"/>
        <v>1.7782426778242677</v>
      </c>
      <c r="S19" s="33">
        <f t="shared" si="4"/>
        <v>-17.22134178552562</v>
      </c>
      <c r="T19" s="46">
        <f t="shared" si="0"/>
        <v>2.2390914524805736</v>
      </c>
      <c r="U19" s="47">
        <f t="shared" si="1"/>
        <v>3.4981684981684982</v>
      </c>
      <c r="V19" s="48">
        <f t="shared" si="2"/>
        <v>2.4157245632065778</v>
      </c>
      <c r="W19" s="36">
        <f t="shared" si="5"/>
        <v>-20.500094627882721</v>
      </c>
      <c r="X19" s="37">
        <f t="shared" si="5"/>
        <v>-16.766361210805652</v>
      </c>
      <c r="Y19" s="38">
        <f t="shared" si="5"/>
        <v>-18.66762872246915</v>
      </c>
      <c r="Z19" s="22">
        <f t="shared" si="3"/>
        <v>6.6338338225333029</v>
      </c>
      <c r="AA19" s="33">
        <f t="shared" si="6"/>
        <v>-12.205373757006873</v>
      </c>
    </row>
    <row r="20" spans="1:27" s="53" customFormat="1" ht="21.75" customHeight="1" x14ac:dyDescent="0.15">
      <c r="A20" s="17" t="s">
        <v>22</v>
      </c>
      <c r="B20" s="18">
        <v>11</v>
      </c>
      <c r="C20" s="19">
        <v>216</v>
      </c>
      <c r="D20" s="20">
        <v>74894</v>
      </c>
      <c r="E20" s="30">
        <f t="shared" si="7"/>
        <v>-8.3333333333333339</v>
      </c>
      <c r="F20" s="30">
        <f t="shared" si="7"/>
        <v>-7.6923076923076925</v>
      </c>
      <c r="G20" s="30">
        <f t="shared" si="7"/>
        <v>5.6869496500338679</v>
      </c>
      <c r="H20" s="18">
        <v>2065</v>
      </c>
      <c r="I20" s="20">
        <v>4559</v>
      </c>
      <c r="J20" s="18">
        <v>468</v>
      </c>
      <c r="K20" s="20">
        <v>1290</v>
      </c>
      <c r="L20" s="21">
        <f t="shared" si="8"/>
        <v>2533</v>
      </c>
      <c r="M20" s="20">
        <f t="shared" si="8"/>
        <v>5849</v>
      </c>
      <c r="N20" s="32">
        <f t="shared" si="4"/>
        <v>23.430962343096233</v>
      </c>
      <c r="O20" s="33">
        <f t="shared" si="4"/>
        <v>21.703150026695141</v>
      </c>
      <c r="P20" s="32">
        <f t="shared" si="4"/>
        <v>71.428571428571431</v>
      </c>
      <c r="Q20" s="33">
        <f t="shared" si="4"/>
        <v>35.078534031413611</v>
      </c>
      <c r="R20" s="32">
        <f t="shared" si="4"/>
        <v>30.164439876670091</v>
      </c>
      <c r="S20" s="33">
        <f t="shared" si="4"/>
        <v>24.420336098702403</v>
      </c>
      <c r="T20" s="46">
        <f t="shared" si="0"/>
        <v>2.2077481840193705</v>
      </c>
      <c r="U20" s="47">
        <f t="shared" si="1"/>
        <v>2.7564102564102564</v>
      </c>
      <c r="V20" s="48">
        <f t="shared" si="2"/>
        <v>2.3091196210027634</v>
      </c>
      <c r="W20" s="36">
        <f t="shared" si="5"/>
        <v>-1.3998208258300293</v>
      </c>
      <c r="X20" s="37">
        <f t="shared" si="5"/>
        <v>-21.204188481675391</v>
      </c>
      <c r="Y20" s="38">
        <f t="shared" si="5"/>
        <v>-4.4129593177754289</v>
      </c>
      <c r="Z20" s="22">
        <f t="shared" si="3"/>
        <v>7.8097043821934999</v>
      </c>
      <c r="AA20" s="33">
        <f t="shared" si="6"/>
        <v>17.725354464956435</v>
      </c>
    </row>
    <row r="21" spans="1:27" s="53" customFormat="1" ht="21.75" customHeight="1" x14ac:dyDescent="0.15">
      <c r="A21" s="17" t="s">
        <v>23</v>
      </c>
      <c r="B21" s="18">
        <v>11</v>
      </c>
      <c r="C21" s="19">
        <v>216</v>
      </c>
      <c r="D21" s="20">
        <v>75612</v>
      </c>
      <c r="E21" s="30">
        <f t="shared" si="7"/>
        <v>0</v>
      </c>
      <c r="F21" s="30">
        <f t="shared" si="7"/>
        <v>0</v>
      </c>
      <c r="G21" s="30">
        <f t="shared" si="7"/>
        <v>0.95868827943493473</v>
      </c>
      <c r="H21" s="18">
        <v>1939</v>
      </c>
      <c r="I21" s="20">
        <v>3725</v>
      </c>
      <c r="J21" s="18">
        <v>554</v>
      </c>
      <c r="K21" s="20">
        <v>1275</v>
      </c>
      <c r="L21" s="21">
        <f t="shared" si="8"/>
        <v>2493</v>
      </c>
      <c r="M21" s="20">
        <f t="shared" si="8"/>
        <v>5000</v>
      </c>
      <c r="N21" s="32">
        <f t="shared" si="4"/>
        <v>-6.101694915254237</v>
      </c>
      <c r="O21" s="33">
        <f t="shared" si="4"/>
        <v>-18.293485413467867</v>
      </c>
      <c r="P21" s="32">
        <f t="shared" si="4"/>
        <v>18.376068376068375</v>
      </c>
      <c r="Q21" s="33">
        <f t="shared" si="4"/>
        <v>-1.1627906976744187</v>
      </c>
      <c r="R21" s="32">
        <f t="shared" si="4"/>
        <v>-1.5791551519936833</v>
      </c>
      <c r="S21" s="33">
        <f t="shared" si="4"/>
        <v>-14.515301760984784</v>
      </c>
      <c r="T21" s="46">
        <f t="shared" si="0"/>
        <v>1.9210933470861269</v>
      </c>
      <c r="U21" s="47">
        <f t="shared" si="1"/>
        <v>2.3014440433212995</v>
      </c>
      <c r="V21" s="48">
        <f t="shared" si="2"/>
        <v>2.0056157240272765</v>
      </c>
      <c r="W21" s="36">
        <f t="shared" si="5"/>
        <v>-12.984036812176967</v>
      </c>
      <c r="X21" s="37">
        <f t="shared" si="5"/>
        <v>-16.505750986483086</v>
      </c>
      <c r="Y21" s="38">
        <f t="shared" si="5"/>
        <v>-13.143706121369606</v>
      </c>
      <c r="Z21" s="22">
        <f t="shared" si="3"/>
        <v>6.6127069777284024</v>
      </c>
      <c r="AA21" s="33">
        <f t="shared" si="6"/>
        <v>-15.327051395111816</v>
      </c>
    </row>
    <row r="22" spans="1:27" s="53" customFormat="1" ht="21.75" customHeight="1" x14ac:dyDescent="0.15">
      <c r="A22" s="17" t="s">
        <v>24</v>
      </c>
      <c r="B22" s="18">
        <v>11</v>
      </c>
      <c r="C22" s="19">
        <v>204</v>
      </c>
      <c r="D22" s="20">
        <v>66812</v>
      </c>
      <c r="E22" s="30">
        <f t="shared" si="7"/>
        <v>0</v>
      </c>
      <c r="F22" s="30">
        <f t="shared" si="7"/>
        <v>-5.5555555555555554</v>
      </c>
      <c r="G22" s="30">
        <f t="shared" si="7"/>
        <v>-11.638364280801989</v>
      </c>
      <c r="H22" s="18">
        <v>1605</v>
      </c>
      <c r="I22" s="20">
        <v>4520</v>
      </c>
      <c r="J22" s="18">
        <v>348</v>
      </c>
      <c r="K22" s="20">
        <v>908</v>
      </c>
      <c r="L22" s="21">
        <f t="shared" si="8"/>
        <v>1953</v>
      </c>
      <c r="M22" s="20">
        <f t="shared" si="8"/>
        <v>5428</v>
      </c>
      <c r="N22" s="32">
        <f t="shared" si="4"/>
        <v>-17.225373904074264</v>
      </c>
      <c r="O22" s="33">
        <f t="shared" si="4"/>
        <v>21.34228187919463</v>
      </c>
      <c r="P22" s="32">
        <f t="shared" si="4"/>
        <v>-37.184115523465707</v>
      </c>
      <c r="Q22" s="33">
        <f t="shared" si="4"/>
        <v>-28.784313725490197</v>
      </c>
      <c r="R22" s="32">
        <f t="shared" si="4"/>
        <v>-21.660649819494584</v>
      </c>
      <c r="S22" s="33">
        <f t="shared" si="4"/>
        <v>8.56</v>
      </c>
      <c r="T22" s="46">
        <f t="shared" si="0"/>
        <v>2.8161993769470404</v>
      </c>
      <c r="U22" s="47">
        <f t="shared" si="1"/>
        <v>2.6091954022988504</v>
      </c>
      <c r="V22" s="48">
        <f t="shared" si="2"/>
        <v>2.7793138760880698</v>
      </c>
      <c r="W22" s="36">
        <f t="shared" si="5"/>
        <v>46.593572936921106</v>
      </c>
      <c r="X22" s="37">
        <f t="shared" si="5"/>
        <v>13.372098264593195</v>
      </c>
      <c r="Y22" s="38">
        <f t="shared" si="5"/>
        <v>38.576589861751145</v>
      </c>
      <c r="Z22" s="22">
        <f t="shared" si="3"/>
        <v>8.1242890498712796</v>
      </c>
      <c r="AA22" s="33">
        <f t="shared" si="6"/>
        <v>22.858748727773449</v>
      </c>
    </row>
    <row r="23" spans="1:27" s="53" customFormat="1" ht="21.75" customHeight="1" x14ac:dyDescent="0.15">
      <c r="A23" s="17" t="s">
        <v>29</v>
      </c>
      <c r="B23" s="18">
        <v>10</v>
      </c>
      <c r="C23" s="19">
        <v>161</v>
      </c>
      <c r="D23" s="20">
        <v>61523</v>
      </c>
      <c r="E23" s="30">
        <f t="shared" si="7"/>
        <v>-9.0909090909090917</v>
      </c>
      <c r="F23" s="30">
        <f t="shared" si="7"/>
        <v>-21.078431372549019</v>
      </c>
      <c r="G23" s="30">
        <f t="shared" si="7"/>
        <v>-7.9162425911512901</v>
      </c>
      <c r="H23" s="18">
        <v>1560</v>
      </c>
      <c r="I23" s="20">
        <v>3573</v>
      </c>
      <c r="J23" s="18">
        <v>492</v>
      </c>
      <c r="K23" s="20">
        <v>1398</v>
      </c>
      <c r="L23" s="21">
        <f t="shared" si="8"/>
        <v>2052</v>
      </c>
      <c r="M23" s="20">
        <f t="shared" si="8"/>
        <v>4971</v>
      </c>
      <c r="N23" s="32">
        <f t="shared" si="4"/>
        <v>-2.8037383177570092</v>
      </c>
      <c r="O23" s="33">
        <f t="shared" si="4"/>
        <v>-20.951327433628318</v>
      </c>
      <c r="P23" s="32">
        <f t="shared" si="4"/>
        <v>41.379310344827587</v>
      </c>
      <c r="Q23" s="33">
        <f t="shared" si="4"/>
        <v>53.964757709251103</v>
      </c>
      <c r="R23" s="32">
        <f t="shared" si="4"/>
        <v>5.0691244239631335</v>
      </c>
      <c r="S23" s="33">
        <f t="shared" si="4"/>
        <v>-8.4193072955047903</v>
      </c>
      <c r="T23" s="46">
        <f t="shared" si="0"/>
        <v>2.2903846153846152</v>
      </c>
      <c r="U23" s="47">
        <f t="shared" si="1"/>
        <v>2.8414634146341462</v>
      </c>
      <c r="V23" s="48">
        <f t="shared" si="2"/>
        <v>2.422514619883041</v>
      </c>
      <c r="W23" s="36">
        <f t="shared" si="5"/>
        <v>-18.671077263444523</v>
      </c>
      <c r="X23" s="37">
        <f t="shared" si="5"/>
        <v>8.9019017943483423</v>
      </c>
      <c r="Y23" s="38">
        <f t="shared" si="5"/>
        <v>-12.837674048791845</v>
      </c>
      <c r="Z23" s="22">
        <f t="shared" si="3"/>
        <v>8.0799050761503821</v>
      </c>
      <c r="AA23" s="33">
        <f t="shared" si="6"/>
        <v>-0.54631209510696499</v>
      </c>
    </row>
    <row r="24" spans="1:27" s="53" customFormat="1" ht="21.75" customHeight="1" x14ac:dyDescent="0.15">
      <c r="A24" s="17" t="s">
        <v>39</v>
      </c>
      <c r="B24" s="18">
        <v>10</v>
      </c>
      <c r="C24" s="19">
        <v>162</v>
      </c>
      <c r="D24" s="20">
        <v>54579</v>
      </c>
      <c r="E24" s="30">
        <f t="shared" si="7"/>
        <v>0</v>
      </c>
      <c r="F24" s="30">
        <f t="shared" si="7"/>
        <v>0.6211180124223602</v>
      </c>
      <c r="G24" s="30">
        <f t="shared" si="7"/>
        <v>-11.286835817499147</v>
      </c>
      <c r="H24" s="18">
        <v>611</v>
      </c>
      <c r="I24" s="20">
        <v>1780</v>
      </c>
      <c r="J24" s="18">
        <v>48</v>
      </c>
      <c r="K24" s="20">
        <v>72</v>
      </c>
      <c r="L24" s="21">
        <f t="shared" si="8"/>
        <v>659</v>
      </c>
      <c r="M24" s="20">
        <f t="shared" si="8"/>
        <v>1852</v>
      </c>
      <c r="N24" s="32">
        <f t="shared" si="4"/>
        <v>-60.833333333333336</v>
      </c>
      <c r="O24" s="33">
        <f t="shared" si="4"/>
        <v>-50.181919955219705</v>
      </c>
      <c r="P24" s="32">
        <f t="shared" si="4"/>
        <v>-90.243902439024396</v>
      </c>
      <c r="Q24" s="33">
        <f t="shared" si="4"/>
        <v>-94.849785407725321</v>
      </c>
      <c r="R24" s="32">
        <f t="shared" si="4"/>
        <v>-67.884990253411303</v>
      </c>
      <c r="S24" s="33">
        <f t="shared" si="4"/>
        <v>-62.743914705290685</v>
      </c>
      <c r="T24" s="46">
        <f t="shared" si="0"/>
        <v>2.9132569558101471</v>
      </c>
      <c r="U24" s="47">
        <f t="shared" si="1"/>
        <v>1.5</v>
      </c>
      <c r="V24" s="48">
        <f t="shared" si="2"/>
        <v>2.8103186646433991</v>
      </c>
      <c r="W24" s="36">
        <f t="shared" si="5"/>
        <v>27.195097986673098</v>
      </c>
      <c r="X24" s="37">
        <f t="shared" si="5"/>
        <v>-47.210300429184542</v>
      </c>
      <c r="Y24" s="38">
        <f t="shared" si="5"/>
        <v>16.008326289443872</v>
      </c>
      <c r="Z24" s="22">
        <f t="shared" si="3"/>
        <v>3.393246486743986</v>
      </c>
      <c r="AA24" s="33">
        <f t="shared" si="6"/>
        <v>-58.003881793612905</v>
      </c>
    </row>
    <row r="25" spans="1:27" s="53" customFormat="1" ht="21.75" customHeight="1" x14ac:dyDescent="0.15">
      <c r="A25" s="17" t="s">
        <v>40</v>
      </c>
      <c r="B25" s="18">
        <v>10</v>
      </c>
      <c r="C25" s="19">
        <v>162</v>
      </c>
      <c r="D25" s="20">
        <v>49853</v>
      </c>
      <c r="E25" s="30">
        <f t="shared" si="7"/>
        <v>0</v>
      </c>
      <c r="F25" s="30">
        <f t="shared" si="7"/>
        <v>0</v>
      </c>
      <c r="G25" s="30">
        <f t="shared" si="7"/>
        <v>-8.6590080433866508</v>
      </c>
      <c r="H25" s="18">
        <v>473</v>
      </c>
      <c r="I25" s="20">
        <v>927</v>
      </c>
      <c r="J25" s="18">
        <v>45</v>
      </c>
      <c r="K25" s="20">
        <v>146</v>
      </c>
      <c r="L25" s="21">
        <f t="shared" si="8"/>
        <v>518</v>
      </c>
      <c r="M25" s="20">
        <f t="shared" si="8"/>
        <v>1073</v>
      </c>
      <c r="N25" s="32">
        <f t="shared" si="4"/>
        <v>-22.585924713584287</v>
      </c>
      <c r="O25" s="33">
        <f t="shared" si="4"/>
        <v>-47.921348314606739</v>
      </c>
      <c r="P25" s="32">
        <f t="shared" si="4"/>
        <v>-6.25</v>
      </c>
      <c r="Q25" s="33">
        <f t="shared" si="4"/>
        <v>102.77777777777777</v>
      </c>
      <c r="R25" s="32">
        <f t="shared" si="4"/>
        <v>-21.396054628224583</v>
      </c>
      <c r="S25" s="33">
        <f t="shared" si="4"/>
        <v>-42.062634989200866</v>
      </c>
      <c r="T25" s="46">
        <f t="shared" si="0"/>
        <v>1.959830866807611</v>
      </c>
      <c r="U25" s="47">
        <f t="shared" si="1"/>
        <v>3.2444444444444445</v>
      </c>
      <c r="V25" s="48">
        <f t="shared" si="2"/>
        <v>2.0714285714285716</v>
      </c>
      <c r="W25" s="36">
        <f t="shared" si="5"/>
        <v>-32.727153953963459</v>
      </c>
      <c r="X25" s="37">
        <f t="shared" si="5"/>
        <v>116.2962962962963</v>
      </c>
      <c r="Y25" s="38">
        <f t="shared" si="5"/>
        <v>-26.292039493983332</v>
      </c>
      <c r="Z25" s="22">
        <f t="shared" si="3"/>
        <v>2.1523278438609514</v>
      </c>
      <c r="AA25" s="33">
        <f t="shared" si="6"/>
        <v>-36.570247629542735</v>
      </c>
    </row>
    <row r="26" spans="1:27" s="53" customFormat="1" ht="21.75" customHeight="1" x14ac:dyDescent="0.15">
      <c r="A26" s="17" t="s">
        <v>41</v>
      </c>
      <c r="B26" s="18">
        <v>10</v>
      </c>
      <c r="C26" s="19">
        <v>162</v>
      </c>
      <c r="D26" s="20">
        <v>56404</v>
      </c>
      <c r="E26" s="30">
        <f t="shared" si="7"/>
        <v>0</v>
      </c>
      <c r="F26" s="30">
        <f t="shared" si="7"/>
        <v>0</v>
      </c>
      <c r="G26" s="30">
        <f t="shared" si="7"/>
        <v>13.140633462379395</v>
      </c>
      <c r="H26" s="18">
        <v>302</v>
      </c>
      <c r="I26" s="20">
        <v>746</v>
      </c>
      <c r="J26" s="18">
        <v>33</v>
      </c>
      <c r="K26" s="20">
        <v>46</v>
      </c>
      <c r="L26" s="21">
        <f t="shared" si="8"/>
        <v>335</v>
      </c>
      <c r="M26" s="20">
        <f t="shared" si="8"/>
        <v>792</v>
      </c>
      <c r="N26" s="32">
        <f t="shared" si="4"/>
        <v>-36.152219873150109</v>
      </c>
      <c r="O26" s="33">
        <f t="shared" si="4"/>
        <v>-19.525350593311757</v>
      </c>
      <c r="P26" s="32">
        <f t="shared" si="4"/>
        <v>-26.666666666666668</v>
      </c>
      <c r="Q26" s="33">
        <f t="shared" si="4"/>
        <v>-68.493150684931507</v>
      </c>
      <c r="R26" s="32">
        <f t="shared" si="4"/>
        <v>-35.328185328185327</v>
      </c>
      <c r="S26" s="33">
        <f t="shared" si="4"/>
        <v>-26.188257222739981</v>
      </c>
      <c r="T26" s="46">
        <f t="shared" si="0"/>
        <v>2.4701986754966887</v>
      </c>
      <c r="U26" s="47">
        <f t="shared" si="1"/>
        <v>1.393939393939394</v>
      </c>
      <c r="V26" s="48">
        <f t="shared" si="2"/>
        <v>2.3641791044776119</v>
      </c>
      <c r="W26" s="36">
        <f t="shared" si="5"/>
        <v>26.041421090607741</v>
      </c>
      <c r="X26" s="37">
        <f t="shared" si="5"/>
        <v>-57.036114570361143</v>
      </c>
      <c r="Y26" s="38">
        <f t="shared" si="5"/>
        <v>14.1327843540916</v>
      </c>
      <c r="Z26" s="22">
        <f t="shared" si="3"/>
        <v>1.4041557336359125</v>
      </c>
      <c r="AA26" s="33">
        <f t="shared" si="6"/>
        <v>-34.761066366308356</v>
      </c>
    </row>
    <row r="27" spans="1:27" s="53" customFormat="1" ht="21.75" customHeight="1" x14ac:dyDescent="0.15">
      <c r="A27" s="17" t="s">
        <v>44</v>
      </c>
      <c r="B27" s="18">
        <v>11</v>
      </c>
      <c r="C27" s="19">
        <v>187</v>
      </c>
      <c r="D27" s="20">
        <v>59625</v>
      </c>
      <c r="E27" s="30">
        <f t="shared" si="7"/>
        <v>10</v>
      </c>
      <c r="F27" s="30">
        <f t="shared" si="7"/>
        <v>15.432098765432098</v>
      </c>
      <c r="G27" s="30">
        <f t="shared" si="7"/>
        <v>5.7105879015672647</v>
      </c>
      <c r="H27" s="18">
        <v>537</v>
      </c>
      <c r="I27" s="20">
        <v>2463</v>
      </c>
      <c r="J27" s="18">
        <v>57</v>
      </c>
      <c r="K27" s="20">
        <v>276</v>
      </c>
      <c r="L27" s="21">
        <f t="shared" si="8"/>
        <v>594</v>
      </c>
      <c r="M27" s="20">
        <f t="shared" si="8"/>
        <v>2739</v>
      </c>
      <c r="N27" s="32">
        <f t="shared" ref="N27:S32" si="9">(H27-H26)*100/H26</f>
        <v>77.814569536423846</v>
      </c>
      <c r="O27" s="33">
        <f t="shared" si="9"/>
        <v>230.16085790884719</v>
      </c>
      <c r="P27" s="32">
        <f t="shared" si="9"/>
        <v>72.727272727272734</v>
      </c>
      <c r="Q27" s="33">
        <f t="shared" si="9"/>
        <v>500</v>
      </c>
      <c r="R27" s="32">
        <f t="shared" si="9"/>
        <v>77.31343283582089</v>
      </c>
      <c r="S27" s="33">
        <f t="shared" si="9"/>
        <v>245.83333333333334</v>
      </c>
      <c r="T27" s="46">
        <f t="shared" si="0"/>
        <v>4.5865921787709496</v>
      </c>
      <c r="U27" s="47">
        <f t="shared" si="1"/>
        <v>4.8421052631578947</v>
      </c>
      <c r="V27" s="48">
        <f t="shared" si="2"/>
        <v>4.6111111111111107</v>
      </c>
      <c r="W27" s="36">
        <f t="shared" ref="W27:Y32" si="10">(T27-T26)*100/T26</f>
        <v>85.677056030673839</v>
      </c>
      <c r="X27" s="37">
        <f t="shared" si="10"/>
        <v>247.36842105263153</v>
      </c>
      <c r="Y27" s="38">
        <f t="shared" si="10"/>
        <v>95.040684624017942</v>
      </c>
      <c r="Z27" s="22">
        <f t="shared" si="3"/>
        <v>4.5937106918239001</v>
      </c>
      <c r="AA27" s="33">
        <f t="shared" si="6"/>
        <v>227.15108315863037</v>
      </c>
    </row>
    <row r="28" spans="1:27" s="53" customFormat="1" ht="21.75" customHeight="1" x14ac:dyDescent="0.15">
      <c r="A28" s="17" t="s">
        <v>45</v>
      </c>
      <c r="B28" s="18">
        <v>11</v>
      </c>
      <c r="C28" s="19">
        <v>187</v>
      </c>
      <c r="D28" s="20">
        <v>66730</v>
      </c>
      <c r="E28" s="30">
        <f t="shared" ref="E28:G32" si="11">(B28-B27)*100/B27</f>
        <v>0</v>
      </c>
      <c r="F28" s="30">
        <f t="shared" si="11"/>
        <v>0</v>
      </c>
      <c r="G28" s="30">
        <f t="shared" si="11"/>
        <v>11.916142557651991</v>
      </c>
      <c r="H28" s="18">
        <v>600</v>
      </c>
      <c r="I28" s="20">
        <v>2311</v>
      </c>
      <c r="J28" s="18">
        <v>48</v>
      </c>
      <c r="K28" s="20">
        <v>422</v>
      </c>
      <c r="L28" s="21">
        <f t="shared" ref="L28:M32" si="12">H28+J28</f>
        <v>648</v>
      </c>
      <c r="M28" s="20">
        <f t="shared" si="12"/>
        <v>2733</v>
      </c>
      <c r="N28" s="32">
        <f t="shared" si="9"/>
        <v>11.731843575418994</v>
      </c>
      <c r="O28" s="33">
        <f t="shared" si="9"/>
        <v>-6.1713357693869266</v>
      </c>
      <c r="P28" s="32">
        <f t="shared" si="9"/>
        <v>-15.789473684210526</v>
      </c>
      <c r="Q28" s="33">
        <f t="shared" si="9"/>
        <v>52.89855072463768</v>
      </c>
      <c r="R28" s="32">
        <f t="shared" si="9"/>
        <v>9.0909090909090917</v>
      </c>
      <c r="S28" s="33">
        <f t="shared" si="9"/>
        <v>-0.21905805038335158</v>
      </c>
      <c r="T28" s="46">
        <f t="shared" si="0"/>
        <v>3.8516666666666666</v>
      </c>
      <c r="U28" s="47">
        <f t="shared" si="1"/>
        <v>8.7916666666666661</v>
      </c>
      <c r="V28" s="48">
        <f t="shared" si="2"/>
        <v>4.2175925925925926</v>
      </c>
      <c r="W28" s="36">
        <f t="shared" si="10"/>
        <v>-16.023345513601299</v>
      </c>
      <c r="X28" s="37">
        <f t="shared" si="10"/>
        <v>81.567028985507235</v>
      </c>
      <c r="Y28" s="38">
        <f t="shared" si="10"/>
        <v>-8.5341365461847332</v>
      </c>
      <c r="Z28" s="22">
        <f t="shared" si="3"/>
        <v>4.0956091712872764</v>
      </c>
      <c r="AA28" s="33">
        <f t="shared" si="6"/>
        <v>-10.843119080684989</v>
      </c>
    </row>
    <row r="29" spans="1:27" s="53" customFormat="1" ht="21.75" customHeight="1" x14ac:dyDescent="0.15">
      <c r="A29" s="17" t="s">
        <v>48</v>
      </c>
      <c r="B29" s="18">
        <v>11</v>
      </c>
      <c r="C29" s="19">
        <v>187</v>
      </c>
      <c r="D29" s="20">
        <v>50378</v>
      </c>
      <c r="E29" s="30">
        <f t="shared" si="11"/>
        <v>0</v>
      </c>
      <c r="F29" s="30">
        <f t="shared" si="11"/>
        <v>0</v>
      </c>
      <c r="G29" s="30">
        <f t="shared" si="11"/>
        <v>-24.504720515510265</v>
      </c>
      <c r="H29" s="18">
        <v>316</v>
      </c>
      <c r="I29" s="20">
        <v>926</v>
      </c>
      <c r="J29" s="18">
        <v>73</v>
      </c>
      <c r="K29" s="20">
        <v>395</v>
      </c>
      <c r="L29" s="21">
        <f t="shared" si="12"/>
        <v>389</v>
      </c>
      <c r="M29" s="20">
        <f t="shared" si="12"/>
        <v>1321</v>
      </c>
      <c r="N29" s="32">
        <f t="shared" si="9"/>
        <v>-47.333333333333336</v>
      </c>
      <c r="O29" s="33">
        <f t="shared" si="9"/>
        <v>-59.930765902206836</v>
      </c>
      <c r="P29" s="32">
        <f t="shared" si="9"/>
        <v>52.083333333333336</v>
      </c>
      <c r="Q29" s="33">
        <f t="shared" si="9"/>
        <v>-6.3981042654028437</v>
      </c>
      <c r="R29" s="32">
        <f t="shared" si="9"/>
        <v>-39.969135802469133</v>
      </c>
      <c r="S29" s="33">
        <f t="shared" si="9"/>
        <v>-51.664837175265276</v>
      </c>
      <c r="T29" s="46">
        <f t="shared" si="0"/>
        <v>2.9303797468354431</v>
      </c>
      <c r="U29" s="47">
        <f t="shared" si="1"/>
        <v>5.4109589041095889</v>
      </c>
      <c r="V29" s="48">
        <f t="shared" si="2"/>
        <v>3.3958868894601544</v>
      </c>
      <c r="W29" s="36">
        <f t="shared" si="10"/>
        <v>-23.919175763683864</v>
      </c>
      <c r="X29" s="37">
        <f t="shared" si="10"/>
        <v>-38.453548010127889</v>
      </c>
      <c r="Y29" s="38">
        <f t="shared" si="10"/>
        <v>-19.4828135978712</v>
      </c>
      <c r="Z29" s="22">
        <f t="shared" si="3"/>
        <v>2.6221763468180557</v>
      </c>
      <c r="AA29" s="33">
        <f t="shared" si="6"/>
        <v>-35.975913785887712</v>
      </c>
    </row>
    <row r="30" spans="1:27" s="53" customFormat="1" ht="21.75" customHeight="1" x14ac:dyDescent="0.15">
      <c r="A30" s="17" t="s">
        <v>49</v>
      </c>
      <c r="B30" s="18">
        <v>10</v>
      </c>
      <c r="C30" s="19">
        <v>162</v>
      </c>
      <c r="D30" s="20">
        <v>57767</v>
      </c>
      <c r="E30" s="30">
        <f t="shared" si="11"/>
        <v>-9.0909090909090917</v>
      </c>
      <c r="F30" s="30">
        <f t="shared" si="11"/>
        <v>-13.368983957219251</v>
      </c>
      <c r="G30" s="30">
        <f t="shared" si="11"/>
        <v>14.667116598515225</v>
      </c>
      <c r="H30" s="18">
        <v>68</v>
      </c>
      <c r="I30" s="20">
        <v>177</v>
      </c>
      <c r="J30" s="18">
        <v>0</v>
      </c>
      <c r="K30" s="20">
        <v>0</v>
      </c>
      <c r="L30" s="21">
        <f t="shared" si="12"/>
        <v>68</v>
      </c>
      <c r="M30" s="20">
        <f t="shared" si="12"/>
        <v>177</v>
      </c>
      <c r="N30" s="32">
        <f t="shared" si="9"/>
        <v>-78.481012658227854</v>
      </c>
      <c r="O30" s="33">
        <f t="shared" si="9"/>
        <v>-80.885529157667392</v>
      </c>
      <c r="P30" s="32">
        <f t="shared" si="9"/>
        <v>-100</v>
      </c>
      <c r="Q30" s="33">
        <f t="shared" si="9"/>
        <v>-100</v>
      </c>
      <c r="R30" s="32">
        <f t="shared" si="9"/>
        <v>-82.519280205655534</v>
      </c>
      <c r="S30" s="33">
        <f t="shared" si="9"/>
        <v>-86.60105980317941</v>
      </c>
      <c r="T30" s="46">
        <f t="shared" si="0"/>
        <v>2.6029411764705883</v>
      </c>
      <c r="U30" s="47">
        <v>0</v>
      </c>
      <c r="V30" s="48">
        <f t="shared" si="2"/>
        <v>2.6029411764705883</v>
      </c>
      <c r="W30" s="36">
        <f t="shared" si="10"/>
        <v>-11.17392961504256</v>
      </c>
      <c r="X30" s="37">
        <f t="shared" si="10"/>
        <v>-100</v>
      </c>
      <c r="Y30" s="38">
        <f t="shared" si="10"/>
        <v>-23.350180344658682</v>
      </c>
      <c r="Z30" s="22">
        <f t="shared" si="3"/>
        <v>0.30640330984818326</v>
      </c>
      <c r="AA30" s="33">
        <f t="shared" si="6"/>
        <v>-88.314923585517207</v>
      </c>
    </row>
    <row r="31" spans="1:27" s="53" customFormat="1" ht="21.75" customHeight="1" x14ac:dyDescent="0.15">
      <c r="A31" s="17" t="s">
        <v>51</v>
      </c>
      <c r="B31" s="18">
        <v>10</v>
      </c>
      <c r="C31" s="19">
        <v>162</v>
      </c>
      <c r="D31" s="20">
        <v>57401</v>
      </c>
      <c r="E31" s="30">
        <f t="shared" si="11"/>
        <v>0</v>
      </c>
      <c r="F31" s="30">
        <f t="shared" si="11"/>
        <v>0</v>
      </c>
      <c r="G31" s="30">
        <f t="shared" si="11"/>
        <v>-0.6335797254487856</v>
      </c>
      <c r="H31" s="18">
        <v>78</v>
      </c>
      <c r="I31" s="20">
        <v>172</v>
      </c>
      <c r="J31" s="18">
        <v>1</v>
      </c>
      <c r="K31" s="20">
        <v>3</v>
      </c>
      <c r="L31" s="21">
        <f t="shared" si="12"/>
        <v>79</v>
      </c>
      <c r="M31" s="20">
        <f t="shared" si="12"/>
        <v>175</v>
      </c>
      <c r="N31" s="32">
        <f t="shared" si="9"/>
        <v>14.705882352941176</v>
      </c>
      <c r="O31" s="33">
        <f t="shared" si="9"/>
        <v>-2.8248587570621471</v>
      </c>
      <c r="P31" s="32">
        <f>IF(J30=0,(J31*10)/(J30+10),(J31-J30)*100/J30)</f>
        <v>1</v>
      </c>
      <c r="Q31" s="33">
        <f>IF(K30=0,(K31*10)/(K30+10),(K31-K30)*100/K30)</f>
        <v>3</v>
      </c>
      <c r="R31" s="32">
        <f t="shared" si="9"/>
        <v>16.176470588235293</v>
      </c>
      <c r="S31" s="33">
        <f t="shared" si="9"/>
        <v>-1.1299435028248588</v>
      </c>
      <c r="T31" s="46">
        <f t="shared" si="0"/>
        <v>2.2051282051282053</v>
      </c>
      <c r="U31" s="47">
        <f t="shared" si="1"/>
        <v>3</v>
      </c>
      <c r="V31" s="48">
        <f t="shared" si="2"/>
        <v>2.2151898734177213</v>
      </c>
      <c r="W31" s="36">
        <f t="shared" si="10"/>
        <v>-15.283210198464431</v>
      </c>
      <c r="X31" s="37">
        <f>IF(U30=0,(U31*10)/(U30+10),(U31-U30)*100/U30)</f>
        <v>3</v>
      </c>
      <c r="Y31" s="38">
        <f t="shared" si="10"/>
        <v>-14.896660230279634</v>
      </c>
      <c r="Z31" s="22">
        <f t="shared" si="3"/>
        <v>0.30487273740875592</v>
      </c>
      <c r="AA31" s="33">
        <f t="shared" si="6"/>
        <v>-0.49952868987795984</v>
      </c>
    </row>
    <row r="32" spans="1:27" s="53" customFormat="1" ht="21.75" customHeight="1" x14ac:dyDescent="0.15">
      <c r="A32" s="23" t="s">
        <v>52</v>
      </c>
      <c r="B32" s="24">
        <v>10</v>
      </c>
      <c r="C32" s="25">
        <v>162</v>
      </c>
      <c r="D32" s="26">
        <v>59130</v>
      </c>
      <c r="E32" s="31">
        <f t="shared" si="11"/>
        <v>0</v>
      </c>
      <c r="F32" s="31">
        <f t="shared" si="11"/>
        <v>0</v>
      </c>
      <c r="G32" s="42">
        <f t="shared" si="11"/>
        <v>3.0121426455985088</v>
      </c>
      <c r="H32" s="24">
        <v>152</v>
      </c>
      <c r="I32" s="26">
        <v>352</v>
      </c>
      <c r="J32" s="24">
        <v>16</v>
      </c>
      <c r="K32" s="26">
        <v>38</v>
      </c>
      <c r="L32" s="27">
        <f t="shared" si="12"/>
        <v>168</v>
      </c>
      <c r="M32" s="26">
        <f t="shared" si="12"/>
        <v>390</v>
      </c>
      <c r="N32" s="34">
        <f t="shared" si="9"/>
        <v>94.871794871794876</v>
      </c>
      <c r="O32" s="35">
        <f t="shared" si="9"/>
        <v>104.65116279069767</v>
      </c>
      <c r="P32" s="34">
        <f t="shared" si="9"/>
        <v>1500</v>
      </c>
      <c r="Q32" s="35">
        <f t="shared" si="9"/>
        <v>1166.6666666666667</v>
      </c>
      <c r="R32" s="34">
        <f t="shared" si="9"/>
        <v>112.65822784810126</v>
      </c>
      <c r="S32" s="35">
        <f t="shared" si="9"/>
        <v>122.85714285714286</v>
      </c>
      <c r="T32" s="49">
        <f t="shared" si="0"/>
        <v>2.3157894736842106</v>
      </c>
      <c r="U32" s="50">
        <f t="shared" si="1"/>
        <v>2.375</v>
      </c>
      <c r="V32" s="51">
        <f t="shared" si="2"/>
        <v>2.3214285714285716</v>
      </c>
      <c r="W32" s="39">
        <f t="shared" si="10"/>
        <v>5.0183598531211713</v>
      </c>
      <c r="X32" s="40">
        <f t="shared" si="10"/>
        <v>-20.833333333333332</v>
      </c>
      <c r="Y32" s="41">
        <f t="shared" si="10"/>
        <v>4.7959183673469559</v>
      </c>
      <c r="Z32" s="28">
        <f t="shared" si="3"/>
        <v>0.65956367326230336</v>
      </c>
      <c r="AA32" s="35">
        <f t="shared" si="6"/>
        <v>116.3406537653113</v>
      </c>
    </row>
  </sheetData>
  <mergeCells count="25">
    <mergeCell ref="AA8:AA9"/>
    <mergeCell ref="T6:Y6"/>
    <mergeCell ref="A6:A9"/>
    <mergeCell ref="Z6:AA7"/>
    <mergeCell ref="H6:S6"/>
    <mergeCell ref="N7:S7"/>
    <mergeCell ref="N8:O8"/>
    <mergeCell ref="P8:Q8"/>
    <mergeCell ref="R8:S8"/>
    <mergeCell ref="A1:AA1"/>
    <mergeCell ref="A2:AA2"/>
    <mergeCell ref="A4:AA4"/>
    <mergeCell ref="A3:AA3"/>
    <mergeCell ref="B8:B9"/>
    <mergeCell ref="C8:C9"/>
    <mergeCell ref="D8:D9"/>
    <mergeCell ref="Z8:Z9"/>
    <mergeCell ref="W7:Y8"/>
    <mergeCell ref="B6:G7"/>
    <mergeCell ref="E8:G8"/>
    <mergeCell ref="A5:AA5"/>
    <mergeCell ref="H7:I8"/>
    <mergeCell ref="J7:K8"/>
    <mergeCell ref="T7:V8"/>
    <mergeCell ref="L7:M8"/>
  </mergeCells>
  <phoneticPr fontId="0" type="noConversion"/>
  <printOptions horizontalCentered="1"/>
  <pageMargins left="0.39370078740157483" right="0.39370078740157483" top="0.39370078740157483" bottom="0.39370078740157483" header="0" footer="0.3937007874015748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Rifugi escursionistici</vt:lpstr>
      <vt:lpstr>'Rifugi escursionistici'!Titoli_stampa</vt:lpstr>
    </vt:vector>
  </TitlesOfParts>
  <Company>Servizio Turismo - 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Agriturismo in Umbria</dc:title>
  <dc:subject>Consistenza e Movimento turistico</dc:subject>
  <dc:creator>Serenella Petini</dc:creator>
  <dc:description>Soltanto riepilogo annuale (o periodico fino al completamento dell'anno in corso)</dc:description>
  <cp:lastModifiedBy>Serenella Petini</cp:lastModifiedBy>
  <cp:lastPrinted>2021-02-26T21:19:41Z</cp:lastPrinted>
  <dcterms:created xsi:type="dcterms:W3CDTF">1998-12-02T12:24:42Z</dcterms:created>
  <dcterms:modified xsi:type="dcterms:W3CDTF">2023-03-17T09:46:26Z</dcterms:modified>
</cp:coreProperties>
</file>